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'BoQ1'!$1:$33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<sst xmlns="http://schemas.openxmlformats.org/spreadsheetml/2006/main" count="242" uniqueCount="90">
  <si>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</si>
  <si>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</si>
  <si>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</si>
  <si>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</si>
  <si>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</si>
  <si>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</si>
  <si>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</si>
  <si>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</si>
  <si>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</si>
  <si>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</si>
  <si>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</si>
  <si>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</si>
  <si>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</si>
  <si>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</si>
  <si>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</si>
  <si>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</si>
  <si>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</si>
  <si>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</si>
  <si>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</si>
  <si>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</si>
  <si>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</si>
  <si>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</si>
  <si>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</si>
  <si>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</si>
  <si>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</si>
  <si>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</si>
  <si>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</si>
  <si>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</si>
  <si>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</si>
  <si>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</si>
  <si>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</si>
  <si>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</si>
  <si>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</si>
  <si>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</si>
  <si>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</si>
  <si>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</si>
  <si>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</si>
  <si>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</si>
  <si>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</si>
  <si>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</si>
  <si>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</si>
  <si>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</si>
  <si>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</si>
  <si>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</si>
  <si>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Tender Inviting Authority: &lt;Director IISER Mohali&gt;</t>
  </si>
  <si>
    <t>item2</t>
  </si>
  <si>
    <t>item3</t>
  </si>
  <si>
    <t>item4</t>
  </si>
  <si>
    <t>INR Zero Only</t>
  </si>
  <si>
    <t>GST(%)</t>
  </si>
  <si>
    <t>Boring/drilling bore well of required dia (27”) for casting/stainer pipe by suitable method prescribed in IS:2800 (part-1) including collecting samples from different strata chart/ bore log, including hire and running charges of all equipments tools, plants &amp; machineries required for the job, all complete as   per the direction of the Engineer Incharge upto 305 mtr depth below ground level.</t>
  </si>
  <si>
    <t xml:space="preserve">0-290 meter </t>
  </si>
  <si>
    <t>mtr</t>
  </si>
  <si>
    <t>Supplying, assembling and fixing in vertical position in bore well, ERW 12” I/d (300 mm) nominal bore &amp; (323.90 mm) o/d steel pipe (housing pipe as per IS:4270-1992) upto date amendments duly ISI marked housing pipe in 4 mtrs to 7 mtrs length with 88.90 mm of threaded ends madeout of 8mm thick MS plate with  sockets including required hire and labour charges, fitting &amp; accessories, etc all complete as per the direction of the Engineer Incharge.</t>
  </si>
  <si>
    <t xml:space="preserve">Lowering in vertical position in bore well ERW 12” I/d (300 mm) nominal bore &amp; (323.90 mm) o/d steel pipe (housing pipe as per IS:4270-1992) upto date amendments duly ISI marked </t>
  </si>
  <si>
    <t>Supplying, assembling &amp; fixing in vertical position in bore well 8" dia (203.20 mm) I/d (219.10 mm) EWR steel pipe (blind pipe)as per IS:4270-1992 duly ISI marked blind pipe 8mm thick etc including hire and labour charges, fitting &amp; accessories, etc all complete as per the direction of the Engineer Incharge.</t>
  </si>
  <si>
    <t>Lowering in vertical position in bore well 8” I/d (203.20 mm) I/d  &amp; (219.10 mm) EWR steel pipe (blind pipe)  as per IS:4270-1992  duly ISI marked blind pipe 8 mm thick etc including hire and labour charges, fitting &amp; accessories, etc all complete as per the direction of the Engineer Incharge.</t>
  </si>
  <si>
    <t>item 5</t>
  </si>
  <si>
    <t xml:space="preserve">Supplying,  assembling,  and  fixing in vertical position in borewell 8" I/d (217.1 mm o/d) ERW Stainless Steel Cage type  wire wound screen (stainer) as per IS 8110-1985 and material specifications as per AISI type 304 grade SS 304 screen in random length and with one circumferential welded ring made out of 8.00 mm thick stainless steel on both sides. these will also be screwed and socketted as mentioned approved make including required hire and  labour charges, fitting and accessories complete for all depth as per  direction of EIC  </t>
  </si>
  <si>
    <t>item6</t>
  </si>
  <si>
    <t xml:space="preserve">Lowering in vertical position in 25  borewell 8” I/d (21"1,1 mm o/d)  ERW Stainless Steel Cage type  wire wound screen (stainer) as  per IS 8110-1985 </t>
  </si>
  <si>
    <t>item7</t>
  </si>
  <si>
    <t>Supply and fixing SS sockets</t>
  </si>
  <si>
    <t>item8</t>
  </si>
  <si>
    <t>each</t>
  </si>
  <si>
    <t>Supply reducing socket 12"i/d to 8 I/d to be fabricated nut of (12.0 m ) M.s. Sheet plate with both ends having suitable size of socket as per IC2800.</t>
  </si>
  <si>
    <t>item9</t>
  </si>
  <si>
    <t>Fixing reducing socket of 12" I/d to 8" i/d tested complete</t>
  </si>
  <si>
    <t>item10</t>
  </si>
  <si>
    <t>Supply and Gravel packing of 1/6 " to 1/8”• in accordance with IS: 409 including providing gravel fine/medium/coarse in required grading &amp; sizes as per actual requirement all complete as direction of Engineer-in-Charge.</t>
  </si>
  <si>
    <t>item11</t>
  </si>
  <si>
    <t>cum</t>
  </si>
  <si>
    <t>Providing and fixing of Bail Plug/bottom plug 8" I/d (219.10 mm) Blind Pipe to the bottom of pipe assembly of tubewell as per IS2800</t>
  </si>
  <si>
    <t>item12</t>
  </si>
  <si>
    <t xml:space="preserve">Supplying  and  fixing  of   centering guide with  3 legs " complete in all respect. </t>
  </si>
  <si>
    <t>item13</t>
  </si>
  <si>
    <t>Providing &amp; Fixing of threaded mild steel cap or sport welded plate to the top of borewell housing/casing removable as per, requirement all complete for borewell of 12" I/d as per IS2800:(1991)</t>
  </si>
  <si>
    <t>item14</t>
  </si>
  <si>
    <t>Development of tube well in accordance with IS : 2800 (part I) and IS: 11189, to establish maximum rate of usable water yield without sand content (beyond 
permissible limit), with Air compressor of 550CFM 600 PSI amended upto date, running the , compressor for required time (till well is fully developed, measuring Yield' of well by 'V" notch method or any other approved method, measuring static level &amp; draw down etc. by draw down etc. by step draw down method, collecting water samples &amp; getting tested  in approved 
 laboratory, i/c  disinfection of tubewell, all complete including hire &amp; labour charges of air compressor, tools &amp; accessories etc., all as per requirement and direction of Engineer-in-Charge</t>
  </si>
  <si>
    <t>item15</t>
  </si>
  <si>
    <t>hour</t>
  </si>
  <si>
    <t>P/f of MS clamp 12” I/d 15 mm thick as per IS:2800 (part-1):1991 to the top of casing/housing pipe of tube well including necessary bots and nuts of required size complete</t>
  </si>
  <si>
    <t>item16</t>
  </si>
  <si>
    <t>Development and stabilizing of the tube well with the help of a sub pumping set/boring unit of required capacity as directed by Engineer-in-Charge</t>
  </si>
  <si>
    <t>item17</t>
  </si>
  <si>
    <r>
      <t xml:space="preserve">RATE INCLUDING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</si>
  <si>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TOTAL AMOUNT  With Taxes</t>
  </si>
  <si>
    <t xml:space="preserve">TOTAL AMOUNT WITH TAXES  </t>
  </si>
  <si>
    <t>Contract No:  &lt;IISER/EE-EO/Estimate-P/17-18/15&gt;</t>
  </si>
  <si>
    <t>Name of Work: &lt;C/o deep tubewell at IISER Mohali &gt;</t>
  </si>
</sst>
</file>

<file path=xl/styles.xml><?xml version="1.0" encoding="utf-8"?>
<styleSheet xmlns="http://schemas.openxmlformats.org/spreadsheetml/2006/main">
  <numFmts count="1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style="hair"/>
      <right>
        <color indexed="63"/>
      </right>
      <top style="hair"/>
      <bottom style="hair"/>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2" fontId="15" fillId="0" borderId="13" xfId="59" applyNumberFormat="1" applyFont="1" applyFill="1" applyBorder="1" applyAlignment="1">
      <alignment vertical="top"/>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4" fillId="0" borderId="0" xfId="55" applyNumberFormat="1" applyFont="1" applyFill="1" applyAlignment="1" applyProtection="1">
      <alignment vertical="top"/>
      <protection/>
    </xf>
    <xf numFmtId="0" fontId="20" fillId="0" borderId="15" xfId="59" applyNumberFormat="1" applyFont="1" applyFill="1" applyBorder="1" applyAlignment="1">
      <alignment horizontal="right" vertical="top"/>
      <protection/>
    </xf>
    <xf numFmtId="0" fontId="15"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7" xfId="55" applyNumberFormat="1" applyFont="1" applyFill="1" applyBorder="1" applyAlignment="1" applyProtection="1">
      <alignment horizontal="right" vertical="top"/>
      <protection locked="0"/>
    </xf>
    <xf numFmtId="0" fontId="7" fillId="34" borderId="11" xfId="55" applyNumberFormat="1" applyFont="1" applyFill="1" applyBorder="1" applyAlignment="1">
      <alignment horizontal="center" vertical="top" wrapText="1"/>
      <protection/>
    </xf>
    <xf numFmtId="0" fontId="7" fillId="0" borderId="10" xfId="55" applyNumberFormat="1" applyFont="1" applyFill="1" applyBorder="1" applyAlignment="1">
      <alignment horizontal="center" vertical="top" wrapText="1"/>
      <protection/>
    </xf>
    <xf numFmtId="2" fontId="7" fillId="0" borderId="16" xfId="55" applyNumberFormat="1" applyFont="1" applyFill="1" applyBorder="1" applyAlignment="1" applyProtection="1">
      <alignment horizontal="center" vertical="top" wrapText="1"/>
      <protection locked="0"/>
    </xf>
    <xf numFmtId="0" fontId="59" fillId="0" borderId="18" xfId="0" applyFont="1" applyFill="1" applyBorder="1" applyAlignment="1">
      <alignment horizontal="center" vertical="center"/>
    </xf>
    <xf numFmtId="2" fontId="4" fillId="0" borderId="18" xfId="59" applyNumberFormat="1" applyFont="1" applyFill="1" applyBorder="1" applyAlignment="1">
      <alignment vertical="top"/>
      <protection/>
    </xf>
    <xf numFmtId="2" fontId="7" fillId="0" borderId="18" xfId="55" applyNumberFormat="1" applyFont="1" applyFill="1" applyBorder="1" applyAlignment="1" applyProtection="1">
      <alignment horizontal="right" vertical="top"/>
      <protection locked="0"/>
    </xf>
    <xf numFmtId="2" fontId="4" fillId="0" borderId="18" xfId="55" applyNumberFormat="1" applyFont="1" applyFill="1" applyBorder="1" applyAlignment="1">
      <alignment vertical="top"/>
      <protection/>
    </xf>
    <xf numFmtId="2" fontId="7" fillId="0" borderId="18" xfId="55" applyNumberFormat="1" applyFont="1" applyFill="1" applyBorder="1" applyAlignment="1" applyProtection="1">
      <alignment horizontal="left" vertical="top"/>
      <protection locked="0"/>
    </xf>
    <xf numFmtId="2" fontId="7" fillId="0" borderId="18" xfId="59" applyNumberFormat="1" applyFont="1" applyFill="1" applyBorder="1" applyAlignment="1">
      <alignment horizontal="right" vertical="top"/>
      <protection/>
    </xf>
    <xf numFmtId="0" fontId="17" fillId="36" borderId="11" xfId="59" applyNumberFormat="1" applyFont="1" applyFill="1" applyBorder="1" applyAlignment="1" applyProtection="1">
      <alignment vertical="center" wrapText="1"/>
      <protection/>
    </xf>
    <xf numFmtId="0" fontId="17" fillId="0" borderId="11" xfId="59" applyNumberFormat="1" applyFont="1" applyFill="1" applyBorder="1" applyAlignment="1" applyProtection="1">
      <alignment vertical="center" wrapText="1"/>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16" fillId="0" borderId="19" xfId="55" applyNumberFormat="1" applyFont="1" applyFill="1" applyBorder="1" applyAlignment="1" applyProtection="1">
      <alignment vertical="top"/>
      <protection/>
    </xf>
    <xf numFmtId="0" fontId="7" fillId="0" borderId="18" xfId="59" applyNumberFormat="1" applyFont="1" applyFill="1" applyBorder="1" applyAlignment="1">
      <alignment horizontal="left" vertical="top"/>
      <protection/>
    </xf>
    <xf numFmtId="0" fontId="7" fillId="36" borderId="18" xfId="59" applyNumberFormat="1" applyFont="1" applyFill="1" applyBorder="1" applyAlignment="1">
      <alignment horizontal="left" vertical="top"/>
      <protection/>
    </xf>
    <xf numFmtId="0" fontId="11" fillId="0" borderId="13" xfId="55" applyNumberFormat="1" applyFont="1" applyFill="1" applyBorder="1" applyAlignment="1">
      <alignment horizontal="center" vertical="center" wrapText="1"/>
      <protection/>
    </xf>
    <xf numFmtId="0" fontId="15" fillId="0" borderId="20" xfId="59" applyNumberFormat="1" applyFont="1" applyFill="1" applyBorder="1" applyAlignment="1">
      <alignment horizontal="center" vertical="top"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1"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7" fillId="0" borderId="22" xfId="59" applyNumberFormat="1" applyFont="1" applyFill="1" applyBorder="1" applyAlignment="1">
      <alignment horizontal="center" vertical="top"/>
      <protection/>
    </xf>
    <xf numFmtId="0" fontId="7" fillId="36" borderId="23"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xf numFmtId="0" fontId="4" fillId="0" borderId="0" xfId="55" applyNumberFormat="1" applyFont="1" applyFill="1" applyAlignment="1">
      <alignment wrapText="1"/>
      <protection/>
    </xf>
    <xf numFmtId="0" fontId="24" fillId="0" borderId="24" xfId="0" applyFont="1" applyFill="1" applyBorder="1" applyAlignment="1">
      <alignment horizontal="justify" vertical="top" wrapText="1"/>
    </xf>
    <xf numFmtId="0" fontId="24" fillId="0" borderId="24" xfId="0" applyFont="1" applyFill="1" applyBorder="1" applyAlignment="1">
      <alignment vertical="top" wrapText="1"/>
    </xf>
    <xf numFmtId="2" fontId="7" fillId="0" borderId="23"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locked="0"/>
    </xf>
    <xf numFmtId="0" fontId="4" fillId="0" borderId="0" xfId="59" applyNumberFormat="1" applyFont="1" applyFill="1" applyBorder="1" applyAlignment="1">
      <alignment vertical="top"/>
      <protection/>
    </xf>
    <xf numFmtId="0" fontId="14" fillId="0" borderId="17" xfId="59" applyNumberFormat="1" applyFont="1" applyFill="1" applyBorder="1" applyAlignment="1">
      <alignment horizontal="left" vertical="center" wrapText="1" readingOrder="1"/>
      <protection/>
    </xf>
    <xf numFmtId="0" fontId="15" fillId="0" borderId="21" xfId="59" applyNumberFormat="1" applyFont="1" applyFill="1" applyBorder="1" applyAlignment="1">
      <alignment vertical="top"/>
      <protection/>
    </xf>
    <xf numFmtId="0" fontId="4" fillId="0" borderId="21" xfId="59" applyNumberFormat="1" applyFont="1" applyFill="1" applyBorder="1" applyAlignment="1">
      <alignment vertical="top"/>
      <protection/>
    </xf>
    <xf numFmtId="0" fontId="14" fillId="0" borderId="18" xfId="59" applyNumberFormat="1" applyFont="1" applyFill="1" applyBorder="1" applyAlignment="1">
      <alignment horizontal="left" vertical="center" wrapText="1" readingOrder="1"/>
      <protection/>
    </xf>
    <xf numFmtId="2" fontId="7" fillId="35" borderId="18" xfId="55" applyNumberFormat="1" applyFont="1" applyFill="1" applyBorder="1" applyAlignment="1" applyProtection="1">
      <alignment horizontal="right" vertical="top"/>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3"/>
  <sheetViews>
    <sheetView showGridLines="0" view="pageBreakPreview" zoomScale="70" zoomScaleNormal="55" zoomScaleSheetLayoutView="70" zoomScalePageLayoutView="0" workbookViewId="0" topLeftCell="A1">
      <selection activeCell="A9" sqref="A9:BC9"/>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3" t="str">
        <f>B2&amp;" BoQ"</f>
        <v>Item Wise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4" t="s">
        <v>44</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0" customHeight="1">
      <c r="A5" s="64" t="s">
        <v>89</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 customHeight="1">
      <c r="A6" s="64" t="s">
        <v>88</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6</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86.25" customHeight="1">
      <c r="A8" s="11" t="s">
        <v>43</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IE8" s="13"/>
      <c r="IF8" s="13"/>
      <c r="IG8" s="13"/>
      <c r="IH8" s="13"/>
      <c r="II8" s="13"/>
    </row>
    <row r="9" spans="1:243" s="14" customFormat="1" ht="61.5" customHeight="1">
      <c r="A9" s="60" t="s">
        <v>7</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85</v>
      </c>
      <c r="N11" s="19" t="s">
        <v>24</v>
      </c>
      <c r="O11" s="19" t="s">
        <v>49</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86</v>
      </c>
      <c r="BB11" s="21" t="s">
        <v>87</v>
      </c>
      <c r="BC11" s="22" t="s">
        <v>30</v>
      </c>
      <c r="IE11" s="18"/>
      <c r="IF11" s="18"/>
      <c r="IG11" s="18"/>
      <c r="IH11" s="18"/>
      <c r="II11" s="18"/>
    </row>
    <row r="12" spans="1:243" s="17" customFormat="1" ht="15">
      <c r="A12" s="23">
        <v>1</v>
      </c>
      <c r="B12" s="16">
        <v>2</v>
      </c>
      <c r="C12" s="16">
        <v>3</v>
      </c>
      <c r="D12" s="16">
        <v>4</v>
      </c>
      <c r="E12" s="16">
        <v>5</v>
      </c>
      <c r="F12" s="16">
        <v>6</v>
      </c>
      <c r="G12" s="16">
        <v>7</v>
      </c>
      <c r="H12" s="16">
        <v>8</v>
      </c>
      <c r="I12" s="16">
        <v>9</v>
      </c>
      <c r="J12" s="16">
        <v>10</v>
      </c>
      <c r="K12" s="16">
        <v>11</v>
      </c>
      <c r="L12" s="16">
        <v>12</v>
      </c>
      <c r="M12" s="44">
        <v>7</v>
      </c>
      <c r="N12" s="44">
        <v>8</v>
      </c>
      <c r="O12" s="4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44">
        <v>15</v>
      </c>
      <c r="BB12" s="24">
        <v>16</v>
      </c>
      <c r="BC12" s="24">
        <v>17</v>
      </c>
      <c r="IE12" s="18"/>
      <c r="IF12" s="18"/>
      <c r="IG12" s="18"/>
      <c r="IH12" s="18"/>
      <c r="II12" s="18"/>
    </row>
    <row r="13" spans="1:243" s="17" customFormat="1" ht="120">
      <c r="A13" s="45">
        <v>1</v>
      </c>
      <c r="B13" s="72" t="s">
        <v>50</v>
      </c>
      <c r="C13" s="47"/>
      <c r="D13" s="47"/>
      <c r="E13" s="47"/>
      <c r="F13" s="48"/>
      <c r="G13" s="49"/>
      <c r="H13" s="49"/>
      <c r="I13" s="48"/>
      <c r="J13" s="50"/>
      <c r="K13" s="51"/>
      <c r="L13" s="51"/>
      <c r="M13" s="52"/>
      <c r="N13" s="74"/>
      <c r="O13" s="52"/>
      <c r="P13" s="46"/>
      <c r="Q13" s="28"/>
      <c r="R13" s="28"/>
      <c r="S13" s="29"/>
      <c r="T13" s="30"/>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2"/>
      <c r="BB13" s="32"/>
      <c r="BC13" s="25"/>
      <c r="IA13" s="17">
        <v>1</v>
      </c>
      <c r="IB13" s="17" t="s">
        <v>50</v>
      </c>
      <c r="IE13" s="18"/>
      <c r="IF13" s="18"/>
      <c r="IG13" s="18"/>
      <c r="IH13" s="18"/>
      <c r="II13" s="18"/>
    </row>
    <row r="14" spans="1:243" s="17" customFormat="1" ht="16.5">
      <c r="A14" s="45">
        <v>1.1</v>
      </c>
      <c r="B14" s="73" t="s">
        <v>51</v>
      </c>
      <c r="C14" s="80" t="s">
        <v>31</v>
      </c>
      <c r="D14" s="47">
        <v>290</v>
      </c>
      <c r="E14" s="47" t="s">
        <v>52</v>
      </c>
      <c r="F14" s="48"/>
      <c r="G14" s="49"/>
      <c r="H14" s="49"/>
      <c r="I14" s="48" t="s">
        <v>33</v>
      </c>
      <c r="J14" s="50">
        <f>IF(I14="Less(-)",-1,1)</f>
        <v>1</v>
      </c>
      <c r="K14" s="51" t="s">
        <v>34</v>
      </c>
      <c r="L14" s="51" t="s">
        <v>4</v>
      </c>
      <c r="M14" s="81"/>
      <c r="N14" s="75"/>
      <c r="O14" s="43"/>
      <c r="P14" s="29"/>
      <c r="Q14" s="28"/>
      <c r="R14" s="28"/>
      <c r="S14" s="29"/>
      <c r="T14" s="30"/>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2">
        <f>D14*M14</f>
        <v>0</v>
      </c>
      <c r="BB14" s="32">
        <f>BA14+(BA14*O14/100)</f>
        <v>0</v>
      </c>
      <c r="BC14" s="25" t="str">
        <f>SpellNumber(L14,BB14)</f>
        <v>INR Zero Only</v>
      </c>
      <c r="IA14" s="17">
        <v>1.1</v>
      </c>
      <c r="IB14" s="17" t="s">
        <v>51</v>
      </c>
      <c r="IC14" s="17" t="s">
        <v>31</v>
      </c>
      <c r="ID14" s="17">
        <v>290</v>
      </c>
      <c r="IE14" s="18" t="s">
        <v>52</v>
      </c>
      <c r="IF14" s="18"/>
      <c r="IG14" s="18"/>
      <c r="IH14" s="18"/>
      <c r="II14" s="18"/>
    </row>
    <row r="15" spans="1:243" s="17" customFormat="1" ht="150">
      <c r="A15" s="45">
        <v>2</v>
      </c>
      <c r="B15" s="73" t="s">
        <v>53</v>
      </c>
      <c r="C15" s="80" t="s">
        <v>45</v>
      </c>
      <c r="D15" s="47">
        <v>125</v>
      </c>
      <c r="E15" s="47" t="s">
        <v>52</v>
      </c>
      <c r="F15" s="48"/>
      <c r="G15" s="49"/>
      <c r="H15" s="49"/>
      <c r="I15" s="48"/>
      <c r="J15" s="50"/>
      <c r="K15" s="51" t="s">
        <v>34</v>
      </c>
      <c r="L15" s="51" t="s">
        <v>4</v>
      </c>
      <c r="M15" s="81"/>
      <c r="N15" s="75"/>
      <c r="O15" s="43"/>
      <c r="P15" s="29"/>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2">
        <f>D15*M15</f>
        <v>0</v>
      </c>
      <c r="BB15" s="32">
        <f>BA15+(BA15*O15/100)</f>
        <v>0</v>
      </c>
      <c r="BC15" s="25" t="str">
        <f>SpellNumber(L15,BB15)</f>
        <v>INR Zero Only</v>
      </c>
      <c r="IA15" s="17">
        <v>2</v>
      </c>
      <c r="IB15" s="17" t="s">
        <v>53</v>
      </c>
      <c r="IC15" s="17" t="s">
        <v>45</v>
      </c>
      <c r="ID15" s="17">
        <v>125</v>
      </c>
      <c r="IE15" s="18" t="s">
        <v>52</v>
      </c>
      <c r="IF15" s="18"/>
      <c r="IG15" s="18"/>
      <c r="IH15" s="18"/>
      <c r="II15" s="18"/>
    </row>
    <row r="16" spans="1:243" s="17" customFormat="1" ht="60">
      <c r="A16" s="45">
        <v>3</v>
      </c>
      <c r="B16" s="73" t="s">
        <v>54</v>
      </c>
      <c r="C16" s="80" t="s">
        <v>46</v>
      </c>
      <c r="D16" s="47">
        <v>125</v>
      </c>
      <c r="E16" s="47" t="s">
        <v>52</v>
      </c>
      <c r="F16" s="48"/>
      <c r="G16" s="49"/>
      <c r="H16" s="49"/>
      <c r="I16" s="48"/>
      <c r="J16" s="50"/>
      <c r="K16" s="51" t="s">
        <v>34</v>
      </c>
      <c r="L16" s="51" t="s">
        <v>4</v>
      </c>
      <c r="M16" s="81"/>
      <c r="N16" s="75"/>
      <c r="O16" s="43"/>
      <c r="P16" s="29"/>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2">
        <f>D16*M16</f>
        <v>0</v>
      </c>
      <c r="BB16" s="32">
        <f>BA16+(BA16*O16/100)</f>
        <v>0</v>
      </c>
      <c r="BC16" s="25" t="str">
        <f>SpellNumber(L16,BB16)</f>
        <v>INR Zero Only</v>
      </c>
      <c r="IA16" s="17">
        <v>3</v>
      </c>
      <c r="IB16" s="17" t="s">
        <v>54</v>
      </c>
      <c r="IC16" s="17" t="s">
        <v>46</v>
      </c>
      <c r="ID16" s="17">
        <v>125</v>
      </c>
      <c r="IE16" s="18" t="s">
        <v>52</v>
      </c>
      <c r="IF16" s="18"/>
      <c r="IG16" s="18"/>
      <c r="IH16" s="18"/>
      <c r="II16" s="18"/>
    </row>
    <row r="17" spans="1:243" s="17" customFormat="1" ht="105">
      <c r="A17" s="45">
        <v>4</v>
      </c>
      <c r="B17" s="73" t="s">
        <v>55</v>
      </c>
      <c r="C17" s="80" t="s">
        <v>47</v>
      </c>
      <c r="D17" s="47">
        <v>130</v>
      </c>
      <c r="E17" s="47" t="s">
        <v>52</v>
      </c>
      <c r="F17" s="48"/>
      <c r="G17" s="49"/>
      <c r="H17" s="49"/>
      <c r="I17" s="48"/>
      <c r="J17" s="50"/>
      <c r="K17" s="51" t="s">
        <v>34</v>
      </c>
      <c r="L17" s="51" t="s">
        <v>4</v>
      </c>
      <c r="M17" s="81"/>
      <c r="N17" s="75"/>
      <c r="O17" s="43"/>
      <c r="P17" s="29"/>
      <c r="Q17" s="28"/>
      <c r="R17" s="28"/>
      <c r="S17" s="29"/>
      <c r="T17" s="30"/>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2">
        <f>D17*M17</f>
        <v>0</v>
      </c>
      <c r="BB17" s="32">
        <f>BA17+(BA17*O17/100)</f>
        <v>0</v>
      </c>
      <c r="BC17" s="25" t="str">
        <f>SpellNumber(L17,BB17)</f>
        <v>INR Zero Only</v>
      </c>
      <c r="IA17" s="17">
        <v>4</v>
      </c>
      <c r="IB17" s="17" t="s">
        <v>55</v>
      </c>
      <c r="IC17" s="17" t="s">
        <v>47</v>
      </c>
      <c r="ID17" s="17">
        <v>130</v>
      </c>
      <c r="IE17" s="18" t="s">
        <v>52</v>
      </c>
      <c r="IF17" s="18"/>
      <c r="IG17" s="18"/>
      <c r="IH17" s="18"/>
      <c r="II17" s="18"/>
    </row>
    <row r="18" spans="1:243" s="17" customFormat="1" ht="90">
      <c r="A18" s="45">
        <v>5</v>
      </c>
      <c r="B18" s="73" t="s">
        <v>56</v>
      </c>
      <c r="C18" s="80" t="s">
        <v>57</v>
      </c>
      <c r="D18" s="47">
        <v>130</v>
      </c>
      <c r="E18" s="47" t="s">
        <v>52</v>
      </c>
      <c r="F18" s="48"/>
      <c r="G18" s="49"/>
      <c r="H18" s="49"/>
      <c r="I18" s="48"/>
      <c r="J18" s="50"/>
      <c r="K18" s="51" t="s">
        <v>34</v>
      </c>
      <c r="L18" s="51" t="s">
        <v>4</v>
      </c>
      <c r="M18" s="81"/>
      <c r="N18" s="75"/>
      <c r="O18" s="43"/>
      <c r="P18" s="29"/>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2">
        <f>D18*M18</f>
        <v>0</v>
      </c>
      <c r="BB18" s="32">
        <f>BA18+(BA18*O18/100)</f>
        <v>0</v>
      </c>
      <c r="BC18" s="25" t="str">
        <f>SpellNumber(L18,BB18)</f>
        <v>INR Zero Only</v>
      </c>
      <c r="IA18" s="17">
        <v>5</v>
      </c>
      <c r="IB18" s="17" t="s">
        <v>56</v>
      </c>
      <c r="IC18" s="17" t="s">
        <v>57</v>
      </c>
      <c r="ID18" s="17">
        <v>130</v>
      </c>
      <c r="IE18" s="18" t="s">
        <v>52</v>
      </c>
      <c r="IF18" s="18"/>
      <c r="IG18" s="18"/>
      <c r="IH18" s="18"/>
      <c r="II18" s="18"/>
    </row>
    <row r="19" spans="1:243" s="17" customFormat="1" ht="180">
      <c r="A19" s="45">
        <v>6</v>
      </c>
      <c r="B19" s="73" t="s">
        <v>58</v>
      </c>
      <c r="C19" s="80" t="s">
        <v>59</v>
      </c>
      <c r="D19" s="47">
        <v>20</v>
      </c>
      <c r="E19" s="47" t="s">
        <v>52</v>
      </c>
      <c r="F19" s="48"/>
      <c r="G19" s="49"/>
      <c r="H19" s="49"/>
      <c r="I19" s="48"/>
      <c r="J19" s="50"/>
      <c r="K19" s="51" t="s">
        <v>34</v>
      </c>
      <c r="L19" s="51" t="s">
        <v>4</v>
      </c>
      <c r="M19" s="81"/>
      <c r="N19" s="75"/>
      <c r="O19" s="43"/>
      <c r="P19" s="29"/>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2">
        <f>D19*M19</f>
        <v>0</v>
      </c>
      <c r="BB19" s="32">
        <f>BA19+(BA19*O19/100)</f>
        <v>0</v>
      </c>
      <c r="BC19" s="25" t="str">
        <f>SpellNumber(L19,BB19)</f>
        <v>INR Zero Only</v>
      </c>
      <c r="IA19" s="17">
        <v>6</v>
      </c>
      <c r="IB19" s="17" t="s">
        <v>58</v>
      </c>
      <c r="IC19" s="17" t="s">
        <v>59</v>
      </c>
      <c r="ID19" s="17">
        <v>20</v>
      </c>
      <c r="IE19" s="18" t="s">
        <v>52</v>
      </c>
      <c r="IF19" s="18"/>
      <c r="IG19" s="18"/>
      <c r="IH19" s="18"/>
      <c r="II19" s="18"/>
    </row>
    <row r="20" spans="1:243" s="17" customFormat="1" ht="60">
      <c r="A20" s="45">
        <v>7</v>
      </c>
      <c r="B20" s="73" t="s">
        <v>60</v>
      </c>
      <c r="C20" s="80" t="s">
        <v>61</v>
      </c>
      <c r="D20" s="47">
        <v>20</v>
      </c>
      <c r="E20" s="47" t="s">
        <v>52</v>
      </c>
      <c r="F20" s="48"/>
      <c r="G20" s="49"/>
      <c r="H20" s="49"/>
      <c r="I20" s="48"/>
      <c r="J20" s="50"/>
      <c r="K20" s="51" t="s">
        <v>34</v>
      </c>
      <c r="L20" s="51" t="s">
        <v>4</v>
      </c>
      <c r="M20" s="81"/>
      <c r="N20" s="75"/>
      <c r="O20" s="43"/>
      <c r="P20" s="29"/>
      <c r="Q20" s="28"/>
      <c r="R20" s="28"/>
      <c r="S20" s="29"/>
      <c r="T20" s="30"/>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2">
        <f>D20*M20</f>
        <v>0</v>
      </c>
      <c r="BB20" s="32">
        <f>BA20+(BA20*O20/100)</f>
        <v>0</v>
      </c>
      <c r="BC20" s="25" t="str">
        <f>SpellNumber(L20,BB20)</f>
        <v>INR Zero Only</v>
      </c>
      <c r="IA20" s="17">
        <v>7</v>
      </c>
      <c r="IB20" s="17" t="s">
        <v>60</v>
      </c>
      <c r="IC20" s="17" t="s">
        <v>61</v>
      </c>
      <c r="ID20" s="17">
        <v>20</v>
      </c>
      <c r="IE20" s="18" t="s">
        <v>52</v>
      </c>
      <c r="IF20" s="18"/>
      <c r="IG20" s="18"/>
      <c r="IH20" s="18"/>
      <c r="II20" s="18"/>
    </row>
    <row r="21" spans="1:243" s="17" customFormat="1" ht="16.5">
      <c r="A21" s="45">
        <v>8</v>
      </c>
      <c r="B21" s="73" t="s">
        <v>62</v>
      </c>
      <c r="C21" s="80" t="s">
        <v>63</v>
      </c>
      <c r="D21" s="47">
        <v>5</v>
      </c>
      <c r="E21" s="47" t="s">
        <v>64</v>
      </c>
      <c r="F21" s="48"/>
      <c r="G21" s="49"/>
      <c r="H21" s="49"/>
      <c r="I21" s="48"/>
      <c r="J21" s="50"/>
      <c r="K21" s="51" t="s">
        <v>34</v>
      </c>
      <c r="L21" s="51" t="s">
        <v>4</v>
      </c>
      <c r="M21" s="81"/>
      <c r="N21" s="75"/>
      <c r="O21" s="43"/>
      <c r="P21" s="29"/>
      <c r="Q21" s="28"/>
      <c r="R21" s="28"/>
      <c r="S21" s="29"/>
      <c r="T21" s="30"/>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2">
        <f>D21*M21</f>
        <v>0</v>
      </c>
      <c r="BB21" s="32">
        <f>BA21+(BA21*O21/100)</f>
        <v>0</v>
      </c>
      <c r="BC21" s="25" t="str">
        <f>SpellNumber(L21,BB21)</f>
        <v>INR Zero Only</v>
      </c>
      <c r="IA21" s="17">
        <v>8</v>
      </c>
      <c r="IB21" s="17" t="s">
        <v>62</v>
      </c>
      <c r="IC21" s="17" t="s">
        <v>63</v>
      </c>
      <c r="ID21" s="17">
        <v>5</v>
      </c>
      <c r="IE21" s="18" t="s">
        <v>64</v>
      </c>
      <c r="IF21" s="18"/>
      <c r="IG21" s="18"/>
      <c r="IH21" s="18"/>
      <c r="II21" s="18"/>
    </row>
    <row r="22" spans="1:243" s="17" customFormat="1" ht="60">
      <c r="A22" s="45">
        <v>9</v>
      </c>
      <c r="B22" s="73" t="s">
        <v>65</v>
      </c>
      <c r="C22" s="80" t="s">
        <v>66</v>
      </c>
      <c r="D22" s="47">
        <v>1</v>
      </c>
      <c r="E22" s="47" t="s">
        <v>64</v>
      </c>
      <c r="F22" s="48"/>
      <c r="G22" s="49"/>
      <c r="H22" s="49"/>
      <c r="I22" s="48"/>
      <c r="J22" s="50"/>
      <c r="K22" s="51" t="s">
        <v>34</v>
      </c>
      <c r="L22" s="51" t="s">
        <v>4</v>
      </c>
      <c r="M22" s="81"/>
      <c r="N22" s="75"/>
      <c r="O22" s="43"/>
      <c r="P22" s="29"/>
      <c r="Q22" s="28"/>
      <c r="R22" s="28"/>
      <c r="S22" s="29"/>
      <c r="T22" s="30"/>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2">
        <f>D22*M22</f>
        <v>0</v>
      </c>
      <c r="BB22" s="32">
        <f>BA22+(BA22*O22/100)</f>
        <v>0</v>
      </c>
      <c r="BC22" s="25" t="str">
        <f>SpellNumber(L22,BB22)</f>
        <v>INR Zero Only</v>
      </c>
      <c r="IA22" s="17">
        <v>9</v>
      </c>
      <c r="IB22" s="17" t="s">
        <v>65</v>
      </c>
      <c r="IC22" s="17" t="s">
        <v>66</v>
      </c>
      <c r="ID22" s="17">
        <v>1</v>
      </c>
      <c r="IE22" s="18" t="s">
        <v>64</v>
      </c>
      <c r="IF22" s="18"/>
      <c r="IG22" s="18"/>
      <c r="IH22" s="18"/>
      <c r="II22" s="18"/>
    </row>
    <row r="23" spans="1:243" s="17" customFormat="1" ht="30">
      <c r="A23" s="45">
        <v>10</v>
      </c>
      <c r="B23" s="73" t="s">
        <v>67</v>
      </c>
      <c r="C23" s="80" t="s">
        <v>68</v>
      </c>
      <c r="D23" s="47">
        <v>1</v>
      </c>
      <c r="E23" s="47" t="s">
        <v>64</v>
      </c>
      <c r="F23" s="48"/>
      <c r="G23" s="49"/>
      <c r="H23" s="49"/>
      <c r="I23" s="48"/>
      <c r="J23" s="50"/>
      <c r="K23" s="51" t="s">
        <v>34</v>
      </c>
      <c r="L23" s="51" t="s">
        <v>4</v>
      </c>
      <c r="M23" s="81"/>
      <c r="N23" s="75"/>
      <c r="O23" s="43"/>
      <c r="P23" s="29"/>
      <c r="Q23" s="28"/>
      <c r="R23" s="28"/>
      <c r="S23" s="29"/>
      <c r="T23" s="30"/>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2">
        <f>D23*M23</f>
        <v>0</v>
      </c>
      <c r="BB23" s="32">
        <f>BA23+(BA23*O23/100)</f>
        <v>0</v>
      </c>
      <c r="BC23" s="25" t="str">
        <f>SpellNumber(L23,BB23)</f>
        <v>INR Zero Only</v>
      </c>
      <c r="IA23" s="17">
        <v>10</v>
      </c>
      <c r="IB23" s="17" t="s">
        <v>67</v>
      </c>
      <c r="IC23" s="17" t="s">
        <v>68</v>
      </c>
      <c r="ID23" s="17">
        <v>1</v>
      </c>
      <c r="IE23" s="18" t="s">
        <v>64</v>
      </c>
      <c r="IF23" s="18"/>
      <c r="IG23" s="18"/>
      <c r="IH23" s="18"/>
      <c r="II23" s="18"/>
    </row>
    <row r="24" spans="1:243" s="17" customFormat="1" ht="75">
      <c r="A24" s="45">
        <v>11</v>
      </c>
      <c r="B24" s="73" t="s">
        <v>69</v>
      </c>
      <c r="C24" s="80" t="s">
        <v>70</v>
      </c>
      <c r="D24" s="47">
        <v>105</v>
      </c>
      <c r="E24" s="47" t="s">
        <v>71</v>
      </c>
      <c r="F24" s="48"/>
      <c r="G24" s="49"/>
      <c r="H24" s="49"/>
      <c r="I24" s="48"/>
      <c r="J24" s="50"/>
      <c r="K24" s="51" t="s">
        <v>34</v>
      </c>
      <c r="L24" s="51" t="s">
        <v>4</v>
      </c>
      <c r="M24" s="81"/>
      <c r="N24" s="75"/>
      <c r="O24" s="43"/>
      <c r="P24" s="29"/>
      <c r="Q24" s="28"/>
      <c r="R24" s="28"/>
      <c r="S24" s="29"/>
      <c r="T24" s="30"/>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2">
        <f>D24*M24</f>
        <v>0</v>
      </c>
      <c r="BB24" s="32">
        <f>BA24+(BA24*O24/100)</f>
        <v>0</v>
      </c>
      <c r="BC24" s="25" t="str">
        <f>SpellNumber(L24,BB24)</f>
        <v>INR Zero Only</v>
      </c>
      <c r="IA24" s="17">
        <v>11</v>
      </c>
      <c r="IB24" s="17" t="s">
        <v>69</v>
      </c>
      <c r="IC24" s="17" t="s">
        <v>70</v>
      </c>
      <c r="ID24" s="17">
        <v>105</v>
      </c>
      <c r="IE24" s="18" t="s">
        <v>71</v>
      </c>
      <c r="IF24" s="18"/>
      <c r="IG24" s="18"/>
      <c r="IH24" s="18"/>
      <c r="II24" s="18"/>
    </row>
    <row r="25" spans="1:243" s="17" customFormat="1" ht="45">
      <c r="A25" s="45">
        <v>12</v>
      </c>
      <c r="B25" s="73" t="s">
        <v>72</v>
      </c>
      <c r="C25" s="80" t="s">
        <v>73</v>
      </c>
      <c r="D25" s="47">
        <v>1</v>
      </c>
      <c r="E25" s="47" t="s">
        <v>64</v>
      </c>
      <c r="F25" s="48"/>
      <c r="G25" s="49"/>
      <c r="H25" s="49"/>
      <c r="I25" s="48"/>
      <c r="J25" s="50"/>
      <c r="K25" s="51" t="s">
        <v>34</v>
      </c>
      <c r="L25" s="51" t="s">
        <v>4</v>
      </c>
      <c r="M25" s="81"/>
      <c r="N25" s="75"/>
      <c r="O25" s="43"/>
      <c r="P25" s="29"/>
      <c r="Q25" s="28"/>
      <c r="R25" s="28"/>
      <c r="S25" s="29"/>
      <c r="T25" s="30"/>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2">
        <f>D25*M25</f>
        <v>0</v>
      </c>
      <c r="BB25" s="32">
        <f>BA25+(BA25*O25/100)</f>
        <v>0</v>
      </c>
      <c r="BC25" s="25" t="str">
        <f>SpellNumber(L25,BB25)</f>
        <v>INR Zero Only</v>
      </c>
      <c r="IA25" s="17">
        <v>12</v>
      </c>
      <c r="IB25" s="17" t="s">
        <v>72</v>
      </c>
      <c r="IC25" s="17" t="s">
        <v>73</v>
      </c>
      <c r="ID25" s="17">
        <v>1</v>
      </c>
      <c r="IE25" s="18" t="s">
        <v>64</v>
      </c>
      <c r="IF25" s="18"/>
      <c r="IG25" s="18"/>
      <c r="IH25" s="18"/>
      <c r="II25" s="18"/>
    </row>
    <row r="26" spans="1:243" s="17" customFormat="1" ht="30">
      <c r="A26" s="45">
        <v>13</v>
      </c>
      <c r="B26" s="73" t="s">
        <v>74</v>
      </c>
      <c r="C26" s="80" t="s">
        <v>75</v>
      </c>
      <c r="D26" s="47">
        <v>10</v>
      </c>
      <c r="E26" s="47" t="s">
        <v>64</v>
      </c>
      <c r="F26" s="48"/>
      <c r="G26" s="49"/>
      <c r="H26" s="49"/>
      <c r="I26" s="48"/>
      <c r="J26" s="50"/>
      <c r="K26" s="51" t="s">
        <v>34</v>
      </c>
      <c r="L26" s="51" t="s">
        <v>4</v>
      </c>
      <c r="M26" s="81"/>
      <c r="N26" s="75"/>
      <c r="O26" s="43"/>
      <c r="P26" s="29"/>
      <c r="Q26" s="28"/>
      <c r="R26" s="28"/>
      <c r="S26" s="29"/>
      <c r="T26" s="30"/>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2">
        <f>D26*M26</f>
        <v>0</v>
      </c>
      <c r="BB26" s="32">
        <f>BA26+(BA26*O26/100)</f>
        <v>0</v>
      </c>
      <c r="BC26" s="25" t="str">
        <f>SpellNumber(L26,BB26)</f>
        <v>INR Zero Only</v>
      </c>
      <c r="IA26" s="17">
        <v>13</v>
      </c>
      <c r="IB26" s="17" t="s">
        <v>74</v>
      </c>
      <c r="IC26" s="17" t="s">
        <v>75</v>
      </c>
      <c r="ID26" s="17">
        <v>10</v>
      </c>
      <c r="IE26" s="18" t="s">
        <v>64</v>
      </c>
      <c r="IF26" s="18"/>
      <c r="IG26" s="18"/>
      <c r="IH26" s="18"/>
      <c r="II26" s="18"/>
    </row>
    <row r="27" spans="1:243" s="17" customFormat="1" ht="75">
      <c r="A27" s="45">
        <v>14</v>
      </c>
      <c r="B27" s="73" t="s">
        <v>76</v>
      </c>
      <c r="C27" s="80" t="s">
        <v>77</v>
      </c>
      <c r="D27" s="47">
        <v>1</v>
      </c>
      <c r="E27" s="47" t="s">
        <v>64</v>
      </c>
      <c r="F27" s="48"/>
      <c r="G27" s="49"/>
      <c r="H27" s="49"/>
      <c r="I27" s="48"/>
      <c r="J27" s="50"/>
      <c r="K27" s="51" t="s">
        <v>34</v>
      </c>
      <c r="L27" s="51" t="s">
        <v>4</v>
      </c>
      <c r="M27" s="81"/>
      <c r="N27" s="75"/>
      <c r="O27" s="43"/>
      <c r="P27" s="29"/>
      <c r="Q27" s="28"/>
      <c r="R27" s="28"/>
      <c r="S27" s="29"/>
      <c r="T27" s="30"/>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2">
        <f>D27*M27</f>
        <v>0</v>
      </c>
      <c r="BB27" s="32">
        <f>BA27+(BA27*O27/100)</f>
        <v>0</v>
      </c>
      <c r="BC27" s="25" t="str">
        <f>SpellNumber(L27,BB27)</f>
        <v>INR Zero Only</v>
      </c>
      <c r="IA27" s="17">
        <v>14</v>
      </c>
      <c r="IB27" s="17" t="s">
        <v>76</v>
      </c>
      <c r="IC27" s="17" t="s">
        <v>77</v>
      </c>
      <c r="ID27" s="17">
        <v>1</v>
      </c>
      <c r="IE27" s="18" t="s">
        <v>64</v>
      </c>
      <c r="IF27" s="18"/>
      <c r="IG27" s="18"/>
      <c r="IH27" s="18"/>
      <c r="II27" s="18"/>
    </row>
    <row r="28" spans="1:243" s="17" customFormat="1" ht="247.5" customHeight="1">
      <c r="A28" s="45">
        <v>15</v>
      </c>
      <c r="B28" s="73" t="s">
        <v>78</v>
      </c>
      <c r="C28" s="80" t="s">
        <v>79</v>
      </c>
      <c r="D28" s="47">
        <v>20</v>
      </c>
      <c r="E28" s="47" t="s">
        <v>80</v>
      </c>
      <c r="F28" s="48"/>
      <c r="G28" s="49"/>
      <c r="H28" s="49"/>
      <c r="I28" s="48"/>
      <c r="J28" s="50"/>
      <c r="K28" s="51" t="s">
        <v>34</v>
      </c>
      <c r="L28" s="51" t="s">
        <v>4</v>
      </c>
      <c r="M28" s="81"/>
      <c r="N28" s="75"/>
      <c r="O28" s="43"/>
      <c r="P28" s="29"/>
      <c r="Q28" s="28"/>
      <c r="R28" s="28"/>
      <c r="S28" s="29"/>
      <c r="T28" s="30"/>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2">
        <f>D28*M28</f>
        <v>0</v>
      </c>
      <c r="BB28" s="32">
        <f>BA28+(BA28*O28/100)</f>
        <v>0</v>
      </c>
      <c r="BC28" s="25" t="str">
        <f>SpellNumber(L28,BB28)</f>
        <v>INR Zero Only</v>
      </c>
      <c r="IA28" s="17">
        <v>15</v>
      </c>
      <c r="IB28" s="71" t="s">
        <v>78</v>
      </c>
      <c r="IC28" s="17" t="s">
        <v>79</v>
      </c>
      <c r="ID28" s="17">
        <v>20</v>
      </c>
      <c r="IE28" s="18" t="s">
        <v>80</v>
      </c>
      <c r="IF28" s="18"/>
      <c r="IG28" s="18"/>
      <c r="IH28" s="18"/>
      <c r="II28" s="18"/>
    </row>
    <row r="29" spans="1:243" s="17" customFormat="1" ht="60">
      <c r="A29" s="45">
        <v>16</v>
      </c>
      <c r="B29" s="73" t="s">
        <v>81</v>
      </c>
      <c r="C29" s="80" t="s">
        <v>82</v>
      </c>
      <c r="D29" s="47">
        <v>1</v>
      </c>
      <c r="E29" s="47" t="s">
        <v>64</v>
      </c>
      <c r="F29" s="48"/>
      <c r="G29" s="49"/>
      <c r="H29" s="49"/>
      <c r="I29" s="48"/>
      <c r="J29" s="50"/>
      <c r="K29" s="51" t="s">
        <v>34</v>
      </c>
      <c r="L29" s="51" t="s">
        <v>4</v>
      </c>
      <c r="M29" s="81"/>
      <c r="N29" s="75"/>
      <c r="O29" s="43"/>
      <c r="P29" s="29"/>
      <c r="Q29" s="28"/>
      <c r="R29" s="28"/>
      <c r="S29" s="29"/>
      <c r="T29" s="30"/>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2">
        <f>D29*M29</f>
        <v>0</v>
      </c>
      <c r="BB29" s="32">
        <f>BA29+(BA29*O29/100)</f>
        <v>0</v>
      </c>
      <c r="BC29" s="25" t="str">
        <f>SpellNumber(L29,BB29)</f>
        <v>INR Zero Only</v>
      </c>
      <c r="IA29" s="17">
        <v>16</v>
      </c>
      <c r="IB29" s="17" t="s">
        <v>81</v>
      </c>
      <c r="IC29" s="17" t="s">
        <v>82</v>
      </c>
      <c r="ID29" s="17">
        <v>1</v>
      </c>
      <c r="IE29" s="18" t="s">
        <v>64</v>
      </c>
      <c r="IF29" s="18"/>
      <c r="IG29" s="18"/>
      <c r="IH29" s="18"/>
      <c r="II29" s="18"/>
    </row>
    <row r="30" spans="1:243" s="17" customFormat="1" ht="60">
      <c r="A30" s="45">
        <v>17</v>
      </c>
      <c r="B30" s="72" t="s">
        <v>83</v>
      </c>
      <c r="C30" s="80" t="s">
        <v>84</v>
      </c>
      <c r="D30" s="47">
        <v>15</v>
      </c>
      <c r="E30" s="47" t="s">
        <v>80</v>
      </c>
      <c r="F30" s="48"/>
      <c r="G30" s="49"/>
      <c r="H30" s="49"/>
      <c r="I30" s="48" t="s">
        <v>33</v>
      </c>
      <c r="J30" s="50">
        <f>IF(I30="Less(-)",-1,1)</f>
        <v>1</v>
      </c>
      <c r="K30" s="51" t="s">
        <v>34</v>
      </c>
      <c r="L30" s="51" t="s">
        <v>4</v>
      </c>
      <c r="M30" s="81"/>
      <c r="N30" s="75"/>
      <c r="O30" s="43"/>
      <c r="P30" s="29"/>
      <c r="Q30" s="28"/>
      <c r="R30" s="28"/>
      <c r="S30" s="29"/>
      <c r="T30" s="30"/>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2">
        <f>D30*M30</f>
        <v>0</v>
      </c>
      <c r="BB30" s="32">
        <f>BA30+(BA30*O30/100)</f>
        <v>0</v>
      </c>
      <c r="BC30" s="25" t="str">
        <f>SpellNumber(L30,BB30)</f>
        <v>INR Zero Only</v>
      </c>
      <c r="IA30" s="17">
        <v>17</v>
      </c>
      <c r="IB30" s="17" t="s">
        <v>83</v>
      </c>
      <c r="IC30" s="17" t="s">
        <v>84</v>
      </c>
      <c r="ID30" s="17">
        <v>15</v>
      </c>
      <c r="IE30" s="18" t="s">
        <v>80</v>
      </c>
      <c r="IF30" s="18"/>
      <c r="IG30" s="18"/>
      <c r="IH30" s="18"/>
      <c r="II30" s="18"/>
    </row>
    <row r="31" spans="1:243" s="26" customFormat="1" ht="58.5" customHeight="1">
      <c r="A31" s="67" t="s">
        <v>36</v>
      </c>
      <c r="B31" s="68"/>
      <c r="C31" s="76"/>
      <c r="D31" s="76"/>
      <c r="E31" s="76"/>
      <c r="F31" s="77"/>
      <c r="G31" s="76"/>
      <c r="H31" s="78"/>
      <c r="I31" s="78"/>
      <c r="J31" s="78"/>
      <c r="K31" s="78"/>
      <c r="L31" s="79"/>
      <c r="BA31" s="33">
        <f>SUM(BA13:BA30)</f>
        <v>0</v>
      </c>
      <c r="BB31" s="33">
        <f>SUM(BB13:BB30)</f>
        <v>0</v>
      </c>
      <c r="BC31" s="25" t="str">
        <f>SpellNumber($E$2,BB31)</f>
        <v>INR Zero Only</v>
      </c>
      <c r="IA31" s="26" t="s">
        <v>36</v>
      </c>
      <c r="IE31" s="27"/>
      <c r="IF31" s="27" t="s">
        <v>35</v>
      </c>
      <c r="IG31" s="27" t="s">
        <v>37</v>
      </c>
      <c r="IH31" s="27">
        <v>10</v>
      </c>
      <c r="II31" s="27" t="s">
        <v>32</v>
      </c>
    </row>
    <row r="32" spans="1:243" s="38" customFormat="1" ht="54.75" customHeight="1" hidden="1">
      <c r="A32" s="58" t="s">
        <v>38</v>
      </c>
      <c r="B32" s="59"/>
      <c r="C32" s="57"/>
      <c r="D32" s="54"/>
      <c r="E32" s="55" t="s">
        <v>39</v>
      </c>
      <c r="F32" s="56"/>
      <c r="G32" s="34"/>
      <c r="H32" s="35"/>
      <c r="I32" s="35"/>
      <c r="J32" s="35"/>
      <c r="K32" s="36"/>
      <c r="L32" s="37"/>
      <c r="M32" s="53" t="s">
        <v>40</v>
      </c>
      <c r="O32" s="26"/>
      <c r="P32" s="26"/>
      <c r="Q32" s="26"/>
      <c r="R32" s="26"/>
      <c r="S32" s="26"/>
      <c r="BA32" s="39">
        <f>IF(ISBLANK(F32),0,IF(E32="Excess (+)",ROUND(BA31+(BA31*F32),2),IF(E32="Less (-)",ROUND(BA31+(BA31*F32*(-1)),2),0)))</f>
        <v>0</v>
      </c>
      <c r="BB32" s="40">
        <f>ROUND(BA32,0)</f>
        <v>0</v>
      </c>
      <c r="BC32" s="41" t="str">
        <f>SpellNumber(L32,BB32)</f>
        <v> Zero Only</v>
      </c>
      <c r="IA32" s="38" t="s">
        <v>38</v>
      </c>
      <c r="IE32" s="42" t="s">
        <v>39</v>
      </c>
      <c r="IF32" s="42"/>
      <c r="IG32" s="42"/>
      <c r="IH32" s="42"/>
      <c r="II32" s="42"/>
    </row>
    <row r="33" spans="1:243" s="38" customFormat="1" ht="43.5" customHeight="1">
      <c r="A33" s="67" t="s">
        <v>41</v>
      </c>
      <c r="B33" s="68"/>
      <c r="C33" s="61" t="str">
        <f>SpellNumber($E$2,BB31)</f>
        <v>INR Zero Only</v>
      </c>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IA33" s="38" t="s">
        <v>41</v>
      </c>
      <c r="IC33" s="38" t="s">
        <v>48</v>
      </c>
      <c r="IE33" s="42"/>
      <c r="IF33" s="42"/>
      <c r="IG33" s="42"/>
      <c r="IH33" s="42"/>
      <c r="II33" s="42"/>
    </row>
  </sheetData>
  <sheetProtection password="E491" sheet="1"/>
  <mergeCells count="10">
    <mergeCell ref="A9:BC9"/>
    <mergeCell ref="C33:BC33"/>
    <mergeCell ref="A1:L1"/>
    <mergeCell ref="A4:BC4"/>
    <mergeCell ref="A5:BC5"/>
    <mergeCell ref="A6:BC6"/>
    <mergeCell ref="A7:BC7"/>
    <mergeCell ref="B8:BC8"/>
    <mergeCell ref="A31:B31"/>
    <mergeCell ref="A33:B33"/>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2">
      <formula1>"Select,Option C1,Option D1"</formula1>
      <formula2>0</formula2>
    </dataValidation>
    <dataValidation allowBlank="1" showInputMessage="1" showErrorMessage="1" promptTitle="Itemcode/Make" prompt="Please enter text" sqref="F31 C14:C30">
      <formula1>0</formula1>
      <formula2>0</formula2>
    </dataValidation>
    <dataValidation type="decimal" allowBlank="1" showInputMessage="1" showErrorMessage="1" promptTitle="Quantity" prompt="Please enter the Quantity for this item. " errorTitle="Invalid Entry" error="Only Numeric Values are allowed. " sqref="C13 F13:F30 D13:D30">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4:M30 O14:O30">
      <formula1>0</formula1>
      <formula2>999999999999999</formula2>
    </dataValidation>
    <dataValidation type="list" allowBlank="1" showInputMessage="1" showErrorMessage="1" sqref="L13 L14 L15 L16 L17 L18 L19 L20 L21 L22 L23 L24 L25 L26 L27 L28 L30:L33 L29">
      <formula1>"INR"</formula1>
    </dataValidation>
    <dataValidation allowBlank="1" showInputMessage="1" showErrorMessage="1" promptTitle="Addition / Deduction" prompt="Please Choose the correct One" sqref="J13:J30">
      <formula1>0</formula1>
      <formula2>0</formula2>
    </dataValidation>
    <dataValidation type="list" showErrorMessage="1" sqref="I13:I3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0">
      <formula1>0</formula1>
      <formula2>999999999999999</formula2>
    </dataValidation>
    <dataValidation allowBlank="1" showInputMessage="1" showErrorMessage="1" promptTitle="Units" prompt="Please enter Units in text" sqref="E13:E30">
      <formula1>0</formula1>
      <formula2>0</formula2>
    </dataValidation>
    <dataValidation type="list" allowBlank="1" showErrorMessage="1" sqref="K13:K30">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9" t="s">
        <v>42</v>
      </c>
      <c r="F6" s="69"/>
      <c r="G6" s="69"/>
      <c r="H6" s="69"/>
      <c r="I6" s="69"/>
      <c r="J6" s="69"/>
      <c r="K6" s="69"/>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2018-03-29T05:12:03Z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